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33" i="1"/>
  <c r="Q33"/>
  <c r="P33"/>
  <c r="L33"/>
  <c r="K33"/>
  <c r="H33"/>
  <c r="J33"/>
  <c r="N29" l="1"/>
  <c r="N24"/>
  <c r="N19"/>
  <c r="N14"/>
  <c r="N9"/>
  <c r="N4"/>
  <c r="N25" l="1"/>
  <c r="Q25" s="1"/>
  <c r="L13" l="1"/>
  <c r="M13" s="1"/>
  <c r="N13" l="1"/>
  <c r="L8" l="1"/>
  <c r="M8" s="1"/>
  <c r="N8" l="1"/>
  <c r="L18" l="1"/>
  <c r="M18" s="1"/>
  <c r="N18" s="1"/>
  <c r="L7"/>
  <c r="M7" s="1"/>
  <c r="E3"/>
  <c r="D3"/>
  <c r="L3" s="1"/>
  <c r="L12"/>
  <c r="M12" s="1"/>
  <c r="L17"/>
  <c r="M17" s="1"/>
  <c r="N17" s="1"/>
  <c r="L22"/>
  <c r="M22" s="1"/>
  <c r="N22" s="1"/>
  <c r="L23"/>
  <c r="L27"/>
  <c r="L28"/>
  <c r="M28" s="1"/>
  <c r="N28" s="1"/>
  <c r="E2"/>
  <c r="D2"/>
  <c r="N20" l="1"/>
  <c r="Q20" s="1"/>
  <c r="N7"/>
  <c r="N10" s="1"/>
  <c r="Q10" s="1"/>
  <c r="L2"/>
  <c r="M2" s="1"/>
  <c r="N2" s="1"/>
  <c r="M27"/>
  <c r="N27" s="1"/>
  <c r="N30" s="1"/>
  <c r="Q30" s="1"/>
  <c r="M23"/>
  <c r="N23" s="1"/>
  <c r="N12"/>
  <c r="N15" s="1"/>
  <c r="M3"/>
  <c r="N3" s="1"/>
  <c r="N5" l="1"/>
  <c r="Q15"/>
  <c r="Q5" l="1"/>
  <c r="R5" s="1"/>
  <c r="O10" s="1"/>
  <c r="R10" s="1"/>
  <c r="O15" s="1"/>
  <c r="R15" s="1"/>
  <c r="O20" s="1"/>
  <c r="R20" s="1"/>
  <c r="O25" s="1"/>
  <c r="R25" s="1"/>
  <c r="O30" s="1"/>
  <c r="R30" s="1"/>
</calcChain>
</file>

<file path=xl/sharedStrings.xml><?xml version="1.0" encoding="utf-8"?>
<sst xmlns="http://schemas.openxmlformats.org/spreadsheetml/2006/main" count="52" uniqueCount="46">
  <si>
    <t>Дата</t>
  </si>
  <si>
    <t>Наименование работы (услуги) в рамках выбранной работы (услуги)</t>
  </si>
  <si>
    <t>Стоимость работ</t>
  </si>
  <si>
    <t>Стоимость используемого материала</t>
  </si>
  <si>
    <t>Работало кол-во чел.</t>
  </si>
  <si>
    <t>Время работы</t>
  </si>
  <si>
    <t>Итого</t>
  </si>
  <si>
    <t>Автоуслуги</t>
  </si>
  <si>
    <t>Промывка и опрессовка системы центрального отопления</t>
  </si>
  <si>
    <t xml:space="preserve">Расценка работы механизмов и приспособлений </t>
  </si>
  <si>
    <t>Время работы  механизмов и приспособлений</t>
  </si>
  <si>
    <t>Общехозяйственные расходы</t>
  </si>
  <si>
    <t xml:space="preserve">Прочие расходы </t>
  </si>
  <si>
    <t>Рентабельность</t>
  </si>
  <si>
    <t xml:space="preserve">Всего </t>
  </si>
  <si>
    <t>Итого за август</t>
  </si>
  <si>
    <t>Ремонт ХВС</t>
  </si>
  <si>
    <t>Скашивание травы. Вырубка кустарников.</t>
  </si>
  <si>
    <t>Приход</t>
  </si>
  <si>
    <t>Расход</t>
  </si>
  <si>
    <t>Остаток на конец месяца</t>
  </si>
  <si>
    <t>Остаток на начала месяца</t>
  </si>
  <si>
    <t>Итого за сентябрь</t>
  </si>
  <si>
    <t>Откачка воды с подвала</t>
  </si>
  <si>
    <t>Ремонт слуховых окон, утепление дверных блоков, установка дверных пружин.</t>
  </si>
  <si>
    <t>01-31.07.17</t>
  </si>
  <si>
    <t>Итого за июль</t>
  </si>
  <si>
    <t>Регулировка отопления</t>
  </si>
  <si>
    <t>Ремонт отопления</t>
  </si>
  <si>
    <t>Ремонт дверных блоков, ремонт ХВС.</t>
  </si>
  <si>
    <t>01-30.09.17</t>
  </si>
  <si>
    <t>01-31.08.17</t>
  </si>
  <si>
    <t>Итого за октябрь</t>
  </si>
  <si>
    <t>0,08=5мин</t>
  </si>
  <si>
    <t>1 мин=0,0166</t>
  </si>
  <si>
    <t>Слуховые окна (подготовка к зиме)</t>
  </si>
  <si>
    <t>Итого за ноябрь</t>
  </si>
  <si>
    <t>01-30.11.17</t>
  </si>
  <si>
    <t>01-31.10.17</t>
  </si>
  <si>
    <t>Ремонт эл.проводки</t>
  </si>
  <si>
    <t>Очистка кровли от снега и наледи</t>
  </si>
  <si>
    <t>Итого за декабрь</t>
  </si>
  <si>
    <t>01-31.12.17</t>
  </si>
  <si>
    <t xml:space="preserve">S=800,8*2,94= </t>
  </si>
  <si>
    <t>Итоги за 2017 год</t>
  </si>
  <si>
    <t>Расходы на содержание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</si>
</sst>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2" fontId="2" fillId="0" borderId="1" xfId="0" applyNumberFormat="1" applyFont="1" applyBorder="1"/>
    <xf numFmtId="2" fontId="0" fillId="0" borderId="1" xfId="0" applyNumberFormat="1" applyBorder="1"/>
    <xf numFmtId="2" fontId="0" fillId="2" borderId="1" xfId="0" applyNumberFormat="1" applyFill="1" applyBorder="1"/>
    <xf numFmtId="14" fontId="1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" fontId="6" fillId="0" borderId="1" xfId="0" applyNumberFormat="1" applyFont="1" applyBorder="1"/>
    <xf numFmtId="0" fontId="6" fillId="0" borderId="1" xfId="0" applyFont="1" applyBorder="1"/>
    <xf numFmtId="2" fontId="6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5"/>
  <sheetViews>
    <sheetView tabSelected="1" workbookViewId="0">
      <pane ySplit="1" topLeftCell="A14" activePane="bottomLeft" state="frozen"/>
      <selection pane="bottomLeft" activeCell="B4" sqref="B4"/>
    </sheetView>
  </sheetViews>
  <sheetFormatPr defaultRowHeight="15"/>
  <cols>
    <col min="1" max="1" width="11.7109375" customWidth="1"/>
    <col min="2" max="2" width="55.140625" customWidth="1"/>
    <col min="3" max="5" width="13.42578125" customWidth="1"/>
    <col min="6" max="11" width="11.85546875" customWidth="1"/>
    <col min="12" max="12" width="11" customWidth="1"/>
    <col min="14" max="14" width="9.5703125" bestFit="1" customWidth="1"/>
    <col min="18" max="19" width="9.140625" customWidth="1"/>
  </cols>
  <sheetData>
    <row r="1" spans="1:21" ht="94.5">
      <c r="A1" s="11" t="s">
        <v>0</v>
      </c>
      <c r="B1" s="12" t="s">
        <v>1</v>
      </c>
      <c r="C1" s="12" t="s">
        <v>2</v>
      </c>
      <c r="D1" s="12" t="s">
        <v>11</v>
      </c>
      <c r="E1" s="12" t="s">
        <v>12</v>
      </c>
      <c r="F1" s="12" t="s">
        <v>4</v>
      </c>
      <c r="G1" s="12" t="s">
        <v>5</v>
      </c>
      <c r="H1" s="12" t="s">
        <v>9</v>
      </c>
      <c r="I1" s="12" t="s">
        <v>10</v>
      </c>
      <c r="J1" s="13" t="s">
        <v>3</v>
      </c>
      <c r="K1" s="13" t="s">
        <v>7</v>
      </c>
      <c r="L1" s="13" t="s">
        <v>6</v>
      </c>
      <c r="M1" s="13" t="s">
        <v>13</v>
      </c>
      <c r="N1" s="13" t="s">
        <v>14</v>
      </c>
      <c r="O1" s="13" t="s">
        <v>21</v>
      </c>
      <c r="P1" s="13" t="s">
        <v>18</v>
      </c>
      <c r="Q1" s="13" t="s">
        <v>19</v>
      </c>
      <c r="R1" s="13" t="s">
        <v>20</v>
      </c>
      <c r="S1" s="14" t="s">
        <v>43</v>
      </c>
      <c r="T1" s="14">
        <v>2354.35</v>
      </c>
    </row>
    <row r="2" spans="1:21" ht="15.75">
      <c r="A2" s="2">
        <v>42922</v>
      </c>
      <c r="B2" s="4" t="s">
        <v>17</v>
      </c>
      <c r="C2" s="1">
        <v>79.2</v>
      </c>
      <c r="D2" s="1">
        <f>C2*50%</f>
        <v>39.6</v>
      </c>
      <c r="E2" s="1">
        <f>C2*10%</f>
        <v>7.9200000000000008</v>
      </c>
      <c r="F2" s="1">
        <v>3</v>
      </c>
      <c r="G2" s="1">
        <v>4.25</v>
      </c>
      <c r="H2" s="1"/>
      <c r="I2" s="1"/>
      <c r="J2" s="1"/>
      <c r="K2" s="1">
        <v>816.54</v>
      </c>
      <c r="L2" s="16">
        <f>(C2+D2+E2)*F2*G2+H2*I2+J2+K2</f>
        <v>2432.2200000000003</v>
      </c>
      <c r="M2" s="16">
        <f>L2*10%</f>
        <v>243.22200000000004</v>
      </c>
      <c r="N2" s="16">
        <f>L2+M2</f>
        <v>2675.4420000000005</v>
      </c>
      <c r="O2" s="5"/>
      <c r="P2" s="5"/>
      <c r="Q2" s="5"/>
      <c r="R2" s="5"/>
      <c r="S2" s="5"/>
      <c r="T2" s="5"/>
      <c r="U2" t="s">
        <v>33</v>
      </c>
    </row>
    <row r="3" spans="1:21" ht="15.75">
      <c r="A3" s="2">
        <v>42930</v>
      </c>
      <c r="B3" s="4" t="s">
        <v>23</v>
      </c>
      <c r="C3" s="1">
        <v>79.2</v>
      </c>
      <c r="D3" s="1">
        <f>C3*50%</f>
        <v>39.6</v>
      </c>
      <c r="E3" s="1">
        <f>C3*10%</f>
        <v>7.9200000000000008</v>
      </c>
      <c r="F3" s="1">
        <v>2</v>
      </c>
      <c r="G3" s="1">
        <v>5.8</v>
      </c>
      <c r="H3" s="1">
        <v>364.23</v>
      </c>
      <c r="I3" s="1">
        <v>1.8</v>
      </c>
      <c r="J3" s="1">
        <v>0</v>
      </c>
      <c r="K3" s="1">
        <v>816.54</v>
      </c>
      <c r="L3" s="16">
        <f>(C3+D3+E3)*F3*G3+H3*I3+J3+K3</f>
        <v>2942.1059999999998</v>
      </c>
      <c r="M3" s="16">
        <f>L3*10%</f>
        <v>294.2106</v>
      </c>
      <c r="N3" s="16">
        <f>L3+M3</f>
        <v>3236.3165999999997</v>
      </c>
      <c r="O3" s="5"/>
      <c r="P3" s="5"/>
      <c r="Q3" s="5"/>
      <c r="R3" s="5"/>
      <c r="S3" s="5"/>
      <c r="T3" s="5"/>
      <c r="U3" t="s">
        <v>34</v>
      </c>
    </row>
    <row r="4" spans="1:21" ht="15.75">
      <c r="A4" s="3" t="s">
        <v>25</v>
      </c>
      <c r="B4" s="4" t="s">
        <v>45</v>
      </c>
      <c r="C4" s="1"/>
      <c r="D4" s="1"/>
      <c r="E4" s="1"/>
      <c r="F4" s="1"/>
      <c r="G4" s="1"/>
      <c r="H4" s="1"/>
      <c r="I4" s="1"/>
      <c r="J4" s="1"/>
      <c r="K4" s="1"/>
      <c r="L4" s="16"/>
      <c r="M4" s="16"/>
      <c r="N4" s="16">
        <f>T1</f>
        <v>2354.35</v>
      </c>
      <c r="O4" s="5"/>
      <c r="P4" s="5"/>
      <c r="Q4" s="5"/>
      <c r="R4" s="5"/>
      <c r="S4" s="5"/>
      <c r="T4" s="5"/>
    </row>
    <row r="5" spans="1:21" ht="15.75">
      <c r="A5" s="3"/>
      <c r="B5" s="6" t="s">
        <v>26</v>
      </c>
      <c r="C5" s="1"/>
      <c r="D5" s="1"/>
      <c r="E5" s="1"/>
      <c r="F5" s="1"/>
      <c r="G5" s="1"/>
      <c r="H5" s="1"/>
      <c r="I5" s="1"/>
      <c r="J5" s="1"/>
      <c r="K5" s="1"/>
      <c r="L5" s="16"/>
      <c r="M5" s="16"/>
      <c r="N5" s="15">
        <f>SUM(N2:N4)</f>
        <v>8266.1085999999996</v>
      </c>
      <c r="O5" s="5">
        <v>0</v>
      </c>
      <c r="P5" s="5">
        <v>0</v>
      </c>
      <c r="Q5" s="16">
        <f>N5</f>
        <v>8266.1085999999996</v>
      </c>
      <c r="R5" s="16">
        <f>O5+P5-Q5</f>
        <v>-8266.1085999999996</v>
      </c>
      <c r="S5" s="16"/>
      <c r="T5" s="5"/>
    </row>
    <row r="6" spans="1:21" ht="15.75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6"/>
      <c r="M6" s="16"/>
      <c r="N6" s="16"/>
      <c r="O6" s="5"/>
      <c r="P6" s="5"/>
      <c r="Q6" s="5"/>
      <c r="R6" s="5"/>
      <c r="S6" s="5"/>
      <c r="T6" s="5"/>
    </row>
    <row r="7" spans="1:21" ht="15.75">
      <c r="A7" s="9">
        <v>42956</v>
      </c>
      <c r="B7" s="10" t="s">
        <v>28</v>
      </c>
      <c r="C7" s="1">
        <v>79.2</v>
      </c>
      <c r="D7" s="1">
        <v>39.6</v>
      </c>
      <c r="E7" s="1">
        <v>7.92</v>
      </c>
      <c r="F7" s="1">
        <v>2</v>
      </c>
      <c r="G7" s="1">
        <v>4.25</v>
      </c>
      <c r="H7" s="1"/>
      <c r="I7" s="1"/>
      <c r="J7" s="1">
        <v>549</v>
      </c>
      <c r="K7" s="1">
        <v>1088.72</v>
      </c>
      <c r="L7" s="16">
        <f t="shared" ref="L7:L28" si="0">(C7+D7+E7)*F7*G7+H7*I7+J7+K7</f>
        <v>2714.84</v>
      </c>
      <c r="M7" s="16">
        <f t="shared" ref="M7:M28" si="1">L7*10%</f>
        <v>271.48400000000004</v>
      </c>
      <c r="N7" s="16">
        <f t="shared" ref="N7:N28" si="2">L7+M7</f>
        <v>2986.3240000000001</v>
      </c>
      <c r="O7" s="5"/>
      <c r="P7" s="5"/>
      <c r="Q7" s="5"/>
      <c r="R7" s="5"/>
      <c r="S7" s="5"/>
      <c r="T7" s="5"/>
    </row>
    <row r="8" spans="1:21" ht="31.5">
      <c r="A8" s="9">
        <v>42956</v>
      </c>
      <c r="B8" s="10" t="s">
        <v>8</v>
      </c>
      <c r="C8" s="1">
        <v>79.2</v>
      </c>
      <c r="D8" s="1">
        <v>39.6</v>
      </c>
      <c r="E8" s="1">
        <v>7.92</v>
      </c>
      <c r="F8" s="1">
        <v>2</v>
      </c>
      <c r="G8" s="1">
        <v>6.08</v>
      </c>
      <c r="H8" s="1">
        <v>714.79</v>
      </c>
      <c r="I8" s="1">
        <v>2</v>
      </c>
      <c r="J8" s="1">
        <v>237</v>
      </c>
      <c r="K8" s="1"/>
      <c r="L8" s="16">
        <f t="shared" si="0"/>
        <v>3207.4952000000003</v>
      </c>
      <c r="M8" s="16">
        <f t="shared" si="1"/>
        <v>320.74952000000008</v>
      </c>
      <c r="N8" s="16">
        <f t="shared" si="2"/>
        <v>3528.2447200000006</v>
      </c>
      <c r="O8" s="5"/>
      <c r="P8" s="5"/>
      <c r="Q8" s="5"/>
      <c r="R8" s="5"/>
      <c r="S8" s="5"/>
      <c r="T8" s="5"/>
    </row>
    <row r="9" spans="1:21" ht="15.75">
      <c r="A9" s="3" t="s">
        <v>31</v>
      </c>
      <c r="B9" s="4" t="s">
        <v>45</v>
      </c>
      <c r="C9" s="1"/>
      <c r="D9" s="1"/>
      <c r="E9" s="1"/>
      <c r="F9" s="1"/>
      <c r="G9" s="1"/>
      <c r="H9" s="1"/>
      <c r="I9" s="1"/>
      <c r="J9" s="1"/>
      <c r="K9" s="1"/>
      <c r="L9" s="16"/>
      <c r="M9" s="16"/>
      <c r="N9" s="16">
        <f>T1</f>
        <v>2354.35</v>
      </c>
      <c r="O9" s="5"/>
      <c r="P9" s="5"/>
      <c r="Q9" s="5"/>
      <c r="R9" s="5"/>
      <c r="S9" s="5"/>
      <c r="T9" s="5"/>
    </row>
    <row r="10" spans="1:21" ht="15.75">
      <c r="A10" s="3"/>
      <c r="B10" s="6" t="s">
        <v>15</v>
      </c>
      <c r="C10" s="7"/>
      <c r="D10" s="7"/>
      <c r="E10" s="7"/>
      <c r="F10" s="7"/>
      <c r="G10" s="7"/>
      <c r="H10" s="7"/>
      <c r="I10" s="7"/>
      <c r="J10" s="7"/>
      <c r="K10" s="7"/>
      <c r="L10" s="15"/>
      <c r="M10" s="15"/>
      <c r="N10" s="15">
        <f>SUM(N7:N9)</f>
        <v>8868.9187200000015</v>
      </c>
      <c r="O10" s="16">
        <f>R5</f>
        <v>-8266.1085999999996</v>
      </c>
      <c r="P10" s="5">
        <v>4942.1400000000003</v>
      </c>
      <c r="Q10" s="16">
        <f>N10</f>
        <v>8868.9187200000015</v>
      </c>
      <c r="R10" s="5">
        <f>O10+P10-Q10</f>
        <v>-12192.887320000002</v>
      </c>
      <c r="S10" s="5"/>
      <c r="T10" s="5"/>
    </row>
    <row r="11" spans="1:21" ht="15.75">
      <c r="A11" s="3"/>
      <c r="B11" s="4"/>
      <c r="C11" s="1"/>
      <c r="D11" s="1"/>
      <c r="E11" s="1"/>
      <c r="F11" s="1"/>
      <c r="G11" s="1"/>
      <c r="H11" s="1"/>
      <c r="I11" s="1"/>
      <c r="J11" s="1"/>
      <c r="K11" s="1"/>
      <c r="L11" s="16"/>
      <c r="M11" s="16"/>
      <c r="N11" s="16"/>
      <c r="O11" s="5"/>
      <c r="P11" s="5"/>
      <c r="Q11" s="5"/>
      <c r="R11" s="5"/>
      <c r="S11" s="5"/>
      <c r="T11" s="5"/>
    </row>
    <row r="12" spans="1:21" ht="15.75">
      <c r="A12" s="2">
        <v>42990</v>
      </c>
      <c r="B12" s="8" t="s">
        <v>29</v>
      </c>
      <c r="C12" s="1">
        <v>79.2</v>
      </c>
      <c r="D12" s="1">
        <v>39.6</v>
      </c>
      <c r="E12" s="1">
        <v>7.92</v>
      </c>
      <c r="F12" s="1">
        <v>2</v>
      </c>
      <c r="G12" s="1">
        <v>3.8</v>
      </c>
      <c r="H12" s="1"/>
      <c r="I12" s="1"/>
      <c r="J12" s="1">
        <v>111</v>
      </c>
      <c r="K12" s="1">
        <v>1088.72</v>
      </c>
      <c r="L12" s="16">
        <f t="shared" si="0"/>
        <v>2162.7920000000004</v>
      </c>
      <c r="M12" s="16">
        <f t="shared" si="1"/>
        <v>216.27920000000006</v>
      </c>
      <c r="N12" s="16">
        <f t="shared" si="2"/>
        <v>2379.0712000000003</v>
      </c>
      <c r="O12" s="5"/>
      <c r="P12" s="5"/>
      <c r="Q12" s="5"/>
      <c r="R12" s="5"/>
      <c r="S12" s="5"/>
      <c r="T12" s="5"/>
    </row>
    <row r="13" spans="1:21" ht="31.5">
      <c r="A13" s="2">
        <v>43005</v>
      </c>
      <c r="B13" s="8" t="s">
        <v>24</v>
      </c>
      <c r="C13" s="1">
        <v>79.2</v>
      </c>
      <c r="D13" s="1">
        <v>39.6</v>
      </c>
      <c r="E13" s="1">
        <v>7.92</v>
      </c>
      <c r="F13" s="1">
        <v>2</v>
      </c>
      <c r="G13" s="1">
        <v>5.75</v>
      </c>
      <c r="H13" s="1"/>
      <c r="I13" s="1"/>
      <c r="J13" s="1">
        <v>279</v>
      </c>
      <c r="K13" s="1">
        <v>680.45</v>
      </c>
      <c r="L13" s="16">
        <f t="shared" ref="L13" si="3">(C13+D13+E13)*F13*G13+H13*I13+J13+K13</f>
        <v>2416.7300000000005</v>
      </c>
      <c r="M13" s="16">
        <f t="shared" ref="M13" si="4">L13*10%</f>
        <v>241.67300000000006</v>
      </c>
      <c r="N13" s="16">
        <f t="shared" ref="N13" si="5">L13+M13</f>
        <v>2658.4030000000007</v>
      </c>
      <c r="O13" s="5"/>
      <c r="P13" s="5"/>
      <c r="Q13" s="5"/>
      <c r="R13" s="5"/>
      <c r="S13" s="5"/>
      <c r="T13" s="5"/>
    </row>
    <row r="14" spans="1:21" ht="15.75">
      <c r="A14" s="3" t="s">
        <v>30</v>
      </c>
      <c r="B14" s="4" t="s">
        <v>45</v>
      </c>
      <c r="C14" s="1"/>
      <c r="D14" s="1"/>
      <c r="E14" s="1"/>
      <c r="F14" s="1"/>
      <c r="G14" s="1"/>
      <c r="H14" s="1"/>
      <c r="I14" s="1"/>
      <c r="J14" s="1"/>
      <c r="K14" s="1"/>
      <c r="L14" s="16"/>
      <c r="M14" s="16"/>
      <c r="N14" s="16">
        <f>T1</f>
        <v>2354.35</v>
      </c>
      <c r="O14" s="5"/>
      <c r="P14" s="5"/>
      <c r="Q14" s="5"/>
      <c r="R14" s="5"/>
      <c r="S14" s="5"/>
      <c r="T14" s="5"/>
    </row>
    <row r="15" spans="1:21" ht="15.75">
      <c r="A15" s="2"/>
      <c r="B15" s="6" t="s">
        <v>22</v>
      </c>
      <c r="C15" s="1"/>
      <c r="D15" s="1"/>
      <c r="E15" s="1"/>
      <c r="F15" s="1"/>
      <c r="G15" s="1"/>
      <c r="H15" s="1"/>
      <c r="I15" s="1"/>
      <c r="J15" s="1"/>
      <c r="K15" s="1"/>
      <c r="L15" s="16"/>
      <c r="M15" s="16"/>
      <c r="N15" s="15">
        <f>SUM(N12:N14)</f>
        <v>7391.8242000000009</v>
      </c>
      <c r="O15" s="5">
        <f>R10</f>
        <v>-12192.887320000002</v>
      </c>
      <c r="P15" s="5">
        <v>7044.24</v>
      </c>
      <c r="Q15" s="16">
        <f>N15</f>
        <v>7391.8242000000009</v>
      </c>
      <c r="R15" s="16">
        <f>O15+P15-Q15</f>
        <v>-12540.471520000003</v>
      </c>
      <c r="S15" s="16"/>
      <c r="T15" s="5"/>
    </row>
    <row r="16" spans="1:21" ht="15.75">
      <c r="A16" s="2"/>
      <c r="B16" s="6"/>
      <c r="C16" s="1"/>
      <c r="D16" s="1"/>
      <c r="E16" s="1"/>
      <c r="F16" s="1"/>
      <c r="G16" s="1"/>
      <c r="H16" s="1"/>
      <c r="I16" s="1"/>
      <c r="J16" s="1"/>
      <c r="K16" s="1"/>
      <c r="L16" s="16"/>
      <c r="M16" s="16"/>
      <c r="N16" s="16"/>
      <c r="O16" s="5"/>
      <c r="P16" s="5"/>
      <c r="Q16" s="5"/>
      <c r="R16" s="5"/>
      <c r="S16" s="5"/>
      <c r="T16" s="5"/>
    </row>
    <row r="17" spans="1:22" ht="15.75">
      <c r="A17" s="2">
        <v>43021</v>
      </c>
      <c r="B17" s="4" t="s">
        <v>16</v>
      </c>
      <c r="C17" s="1">
        <v>79.2</v>
      </c>
      <c r="D17" s="1">
        <v>39.6</v>
      </c>
      <c r="E17" s="1">
        <v>7.92</v>
      </c>
      <c r="F17" s="1">
        <v>2</v>
      </c>
      <c r="G17" s="1">
        <v>4.25</v>
      </c>
      <c r="H17" s="1"/>
      <c r="I17" s="1"/>
      <c r="J17" s="1">
        <v>234</v>
      </c>
      <c r="K17" s="1">
        <v>1088.72</v>
      </c>
      <c r="L17" s="16">
        <f t="shared" si="0"/>
        <v>2399.84</v>
      </c>
      <c r="M17" s="16">
        <f t="shared" si="1"/>
        <v>239.98400000000004</v>
      </c>
      <c r="N17" s="16">
        <f t="shared" si="2"/>
        <v>2639.8240000000001</v>
      </c>
      <c r="O17" s="5"/>
      <c r="P17" s="5"/>
      <c r="Q17" s="5"/>
      <c r="R17" s="5"/>
      <c r="S17" s="5"/>
      <c r="T17" s="5"/>
      <c r="V17" s="5"/>
    </row>
    <row r="18" spans="1:22" ht="15.75">
      <c r="A18" s="2">
        <v>43033</v>
      </c>
      <c r="B18" s="8" t="s">
        <v>27</v>
      </c>
      <c r="C18" s="1">
        <v>79.2</v>
      </c>
      <c r="D18" s="1">
        <v>39.6</v>
      </c>
      <c r="E18" s="1">
        <v>7.92</v>
      </c>
      <c r="F18" s="1">
        <v>1</v>
      </c>
      <c r="G18" s="1">
        <v>0.8</v>
      </c>
      <c r="H18" s="1"/>
      <c r="I18" s="1"/>
      <c r="J18" s="1"/>
      <c r="K18" s="1">
        <v>272.18</v>
      </c>
      <c r="L18" s="16">
        <f t="shared" si="0"/>
        <v>373.55600000000004</v>
      </c>
      <c r="M18" s="16">
        <f t="shared" si="1"/>
        <v>37.355600000000003</v>
      </c>
      <c r="N18" s="16">
        <f t="shared" si="2"/>
        <v>410.91160000000002</v>
      </c>
      <c r="O18" s="5"/>
      <c r="P18" s="5"/>
      <c r="Q18" s="5"/>
      <c r="R18" s="5"/>
      <c r="S18" s="5"/>
      <c r="T18" s="5"/>
    </row>
    <row r="19" spans="1:22" ht="15.75">
      <c r="A19" s="3" t="s">
        <v>38</v>
      </c>
      <c r="B19" s="4" t="s">
        <v>45</v>
      </c>
      <c r="C19" s="1"/>
      <c r="D19" s="1"/>
      <c r="E19" s="1"/>
      <c r="F19" s="1"/>
      <c r="G19" s="1"/>
      <c r="H19" s="1"/>
      <c r="I19" s="1"/>
      <c r="J19" s="1"/>
      <c r="K19" s="1"/>
      <c r="L19" s="16"/>
      <c r="M19" s="16"/>
      <c r="N19" s="16">
        <f>T1</f>
        <v>2354.35</v>
      </c>
      <c r="O19" s="5"/>
      <c r="P19" s="5"/>
      <c r="Q19" s="5"/>
      <c r="R19" s="5"/>
      <c r="S19" s="5"/>
      <c r="T19" s="5"/>
    </row>
    <row r="20" spans="1:22" ht="15.75">
      <c r="A20" s="2"/>
      <c r="B20" s="6" t="s">
        <v>32</v>
      </c>
      <c r="C20" s="1"/>
      <c r="D20" s="1"/>
      <c r="E20" s="1"/>
      <c r="F20" s="1"/>
      <c r="G20" s="1"/>
      <c r="H20" s="1"/>
      <c r="I20" s="1"/>
      <c r="J20" s="1"/>
      <c r="K20" s="1"/>
      <c r="L20" s="16"/>
      <c r="M20" s="16"/>
      <c r="N20" s="15">
        <f>SUM(N17:N19)</f>
        <v>5405.0856000000003</v>
      </c>
      <c r="O20" s="5">
        <f>R15</f>
        <v>-12540.471520000003</v>
      </c>
      <c r="P20" s="5">
        <v>6221.01</v>
      </c>
      <c r="Q20" s="16">
        <f>N20</f>
        <v>5405.0856000000003</v>
      </c>
      <c r="R20" s="17">
        <f t="shared" ref="R20:R30" si="6">O20+P20-Q20</f>
        <v>-11724.547120000003</v>
      </c>
      <c r="S20" s="17"/>
      <c r="T20" s="5"/>
    </row>
    <row r="21" spans="1:22" ht="15.75">
      <c r="A21" s="3"/>
      <c r="B21" s="4"/>
      <c r="C21" s="1"/>
      <c r="D21" s="1"/>
      <c r="E21" s="1"/>
      <c r="F21" s="1"/>
      <c r="G21" s="1"/>
      <c r="H21" s="1"/>
      <c r="I21" s="1"/>
      <c r="J21" s="1"/>
      <c r="K21" s="1"/>
      <c r="L21" s="16"/>
      <c r="M21" s="16"/>
      <c r="N21" s="16"/>
      <c r="O21" s="5"/>
      <c r="P21" s="5"/>
      <c r="Q21" s="5"/>
      <c r="R21" s="17"/>
      <c r="S21" s="17"/>
      <c r="T21" s="5"/>
    </row>
    <row r="22" spans="1:22" ht="15.75">
      <c r="A22" s="2">
        <v>43048</v>
      </c>
      <c r="B22" s="8" t="s">
        <v>27</v>
      </c>
      <c r="C22" s="1">
        <v>79.2</v>
      </c>
      <c r="D22" s="1">
        <v>39.6</v>
      </c>
      <c r="E22" s="1">
        <v>7.92</v>
      </c>
      <c r="F22" s="1">
        <v>2</v>
      </c>
      <c r="G22" s="1">
        <v>0.5</v>
      </c>
      <c r="H22" s="1"/>
      <c r="I22" s="1"/>
      <c r="J22" s="1"/>
      <c r="K22" s="1">
        <v>272.18</v>
      </c>
      <c r="L22" s="16">
        <f t="shared" si="0"/>
        <v>398.90000000000003</v>
      </c>
      <c r="M22" s="16">
        <f t="shared" si="1"/>
        <v>39.890000000000008</v>
      </c>
      <c r="N22" s="16">
        <f t="shared" si="2"/>
        <v>438.79</v>
      </c>
      <c r="O22" s="16"/>
      <c r="P22" s="5"/>
      <c r="Q22" s="5"/>
      <c r="R22" s="17"/>
      <c r="S22" s="17"/>
      <c r="T22" s="5"/>
    </row>
    <row r="23" spans="1:22" ht="15.75">
      <c r="A23" s="2">
        <v>43060</v>
      </c>
      <c r="B23" s="4" t="s">
        <v>35</v>
      </c>
      <c r="C23" s="1">
        <v>79.2</v>
      </c>
      <c r="D23" s="1">
        <v>39.6</v>
      </c>
      <c r="E23" s="1">
        <v>7.92</v>
      </c>
      <c r="F23" s="1">
        <v>3</v>
      </c>
      <c r="G23" s="1">
        <v>0.41</v>
      </c>
      <c r="H23" s="1"/>
      <c r="I23" s="1"/>
      <c r="J23" s="1">
        <v>141</v>
      </c>
      <c r="K23" s="1">
        <v>544.36</v>
      </c>
      <c r="L23" s="16">
        <f t="shared" si="0"/>
        <v>841.22559999999999</v>
      </c>
      <c r="M23" s="16">
        <f t="shared" si="1"/>
        <v>84.122560000000007</v>
      </c>
      <c r="N23" s="16">
        <f t="shared" si="2"/>
        <v>925.34816000000001</v>
      </c>
      <c r="O23" s="5"/>
      <c r="P23" s="5"/>
      <c r="Q23" s="5"/>
      <c r="R23" s="17"/>
      <c r="S23" s="17"/>
      <c r="T23" s="5"/>
    </row>
    <row r="24" spans="1:22" ht="15.75">
      <c r="A24" s="3" t="s">
        <v>37</v>
      </c>
      <c r="B24" s="4" t="s">
        <v>45</v>
      </c>
      <c r="C24" s="1"/>
      <c r="D24" s="1"/>
      <c r="E24" s="1"/>
      <c r="F24" s="1"/>
      <c r="G24" s="1"/>
      <c r="H24" s="1"/>
      <c r="I24" s="1"/>
      <c r="J24" s="1"/>
      <c r="K24" s="1"/>
      <c r="L24" s="5"/>
      <c r="M24" s="5"/>
      <c r="N24" s="16">
        <f>T1</f>
        <v>2354.35</v>
      </c>
      <c r="O24" s="5"/>
      <c r="P24" s="5"/>
      <c r="Q24" s="5"/>
      <c r="R24" s="17"/>
      <c r="S24" s="17"/>
      <c r="T24" s="5"/>
    </row>
    <row r="25" spans="1:22" ht="15.75">
      <c r="A25" s="1"/>
      <c r="B25" s="6" t="s">
        <v>36</v>
      </c>
      <c r="C25" s="1"/>
      <c r="D25" s="1"/>
      <c r="E25" s="1"/>
      <c r="F25" s="1"/>
      <c r="G25" s="1"/>
      <c r="H25" s="1"/>
      <c r="I25" s="1"/>
      <c r="J25" s="1"/>
      <c r="K25" s="1"/>
      <c r="L25" s="5"/>
      <c r="M25" s="5"/>
      <c r="N25" s="15">
        <f>SUM(N22:N24)</f>
        <v>3718.4881599999999</v>
      </c>
      <c r="O25" s="16">
        <f>R20</f>
        <v>-11724.547120000003</v>
      </c>
      <c r="P25" s="5">
        <v>4921.5600000000004</v>
      </c>
      <c r="Q25" s="16">
        <f>N25</f>
        <v>3718.4881599999999</v>
      </c>
      <c r="R25" s="17">
        <f t="shared" si="6"/>
        <v>-10521.475280000002</v>
      </c>
      <c r="S25" s="17"/>
      <c r="T25" s="5"/>
    </row>
    <row r="26" spans="1:22" ht="15.75">
      <c r="A26" s="1"/>
      <c r="B26" s="4"/>
      <c r="C26" s="1"/>
      <c r="D26" s="1"/>
      <c r="E26" s="1"/>
      <c r="F26" s="1"/>
      <c r="G26" s="1"/>
      <c r="H26" s="1"/>
      <c r="I26" s="1"/>
      <c r="J26" s="1"/>
      <c r="K26" s="1"/>
      <c r="L26" s="5"/>
      <c r="M26" s="5"/>
      <c r="N26" s="16"/>
      <c r="O26" s="5"/>
      <c r="P26" s="5"/>
      <c r="Q26" s="5"/>
      <c r="R26" s="17"/>
      <c r="S26" s="17"/>
      <c r="T26" s="5"/>
    </row>
    <row r="27" spans="1:22" ht="15.75">
      <c r="A27" s="18">
        <v>43072</v>
      </c>
      <c r="B27" s="4" t="s">
        <v>39</v>
      </c>
      <c r="C27" s="1">
        <v>79.2</v>
      </c>
      <c r="D27" s="1">
        <v>39.6</v>
      </c>
      <c r="E27" s="1">
        <v>7.92</v>
      </c>
      <c r="F27" s="1">
        <v>2</v>
      </c>
      <c r="G27" s="1">
        <v>1.2</v>
      </c>
      <c r="H27" s="1"/>
      <c r="I27" s="1"/>
      <c r="J27" s="1"/>
      <c r="K27" s="1">
        <v>1088.72</v>
      </c>
      <c r="L27" s="16">
        <f t="shared" si="0"/>
        <v>1392.848</v>
      </c>
      <c r="M27" s="16">
        <f t="shared" si="1"/>
        <v>139.28479999999999</v>
      </c>
      <c r="N27" s="16">
        <f t="shared" si="2"/>
        <v>1532.1327999999999</v>
      </c>
      <c r="O27" s="5"/>
      <c r="P27" s="5"/>
      <c r="Q27" s="5"/>
      <c r="R27" s="17"/>
      <c r="S27" s="17"/>
      <c r="T27" s="5"/>
    </row>
    <row r="28" spans="1:22" ht="15.75">
      <c r="A28" s="18">
        <v>43096</v>
      </c>
      <c r="B28" s="4" t="s">
        <v>40</v>
      </c>
      <c r="C28" s="1">
        <v>79.2</v>
      </c>
      <c r="D28" s="1">
        <v>39.6</v>
      </c>
      <c r="E28" s="1">
        <v>7.92</v>
      </c>
      <c r="F28" s="1">
        <v>3</v>
      </c>
      <c r="G28" s="1">
        <v>0.41</v>
      </c>
      <c r="H28" s="1"/>
      <c r="I28" s="1"/>
      <c r="J28" s="1"/>
      <c r="K28" s="1">
        <v>272.18</v>
      </c>
      <c r="L28" s="16">
        <f t="shared" si="0"/>
        <v>428.04560000000004</v>
      </c>
      <c r="M28" s="16">
        <f t="shared" si="1"/>
        <v>42.804560000000009</v>
      </c>
      <c r="N28" s="16">
        <f t="shared" si="2"/>
        <v>470.85016000000007</v>
      </c>
      <c r="O28" s="5"/>
      <c r="P28" s="5"/>
      <c r="Q28" s="5"/>
      <c r="R28" s="17"/>
      <c r="S28" s="17"/>
      <c r="T28" s="5"/>
    </row>
    <row r="29" spans="1:22" ht="15.75">
      <c r="A29" s="3" t="s">
        <v>42</v>
      </c>
      <c r="B29" s="4" t="s">
        <v>45</v>
      </c>
      <c r="C29" s="1"/>
      <c r="D29" s="1"/>
      <c r="E29" s="1"/>
      <c r="F29" s="1"/>
      <c r="G29" s="1"/>
      <c r="H29" s="1"/>
      <c r="I29" s="1"/>
      <c r="J29" s="1"/>
      <c r="K29" s="1"/>
      <c r="L29" s="16"/>
      <c r="M29" s="16"/>
      <c r="N29" s="16">
        <f>T1</f>
        <v>2354.35</v>
      </c>
      <c r="O29" s="5"/>
      <c r="P29" s="5"/>
      <c r="Q29" s="5"/>
      <c r="R29" s="17"/>
      <c r="S29" s="17"/>
      <c r="T29" s="5"/>
    </row>
    <row r="30" spans="1:22" ht="15.75">
      <c r="A30" s="1"/>
      <c r="B30" s="6" t="s">
        <v>41</v>
      </c>
      <c r="C30" s="1"/>
      <c r="D30" s="1"/>
      <c r="E30" s="1"/>
      <c r="F30" s="1"/>
      <c r="G30" s="1"/>
      <c r="H30" s="1"/>
      <c r="I30" s="1"/>
      <c r="J30" s="1"/>
      <c r="K30" s="1"/>
      <c r="L30" s="16"/>
      <c r="M30" s="16"/>
      <c r="N30" s="15">
        <f>SUM(N27:N29)</f>
        <v>4357.3329599999997</v>
      </c>
      <c r="O30" s="16">
        <f>R25</f>
        <v>-10521.475280000002</v>
      </c>
      <c r="P30" s="5">
        <v>7058.94</v>
      </c>
      <c r="Q30" s="16">
        <f>N30</f>
        <v>4357.3329599999997</v>
      </c>
      <c r="R30" s="17">
        <f t="shared" si="6"/>
        <v>-7819.8682400000025</v>
      </c>
      <c r="S30" s="17"/>
      <c r="T30" s="5"/>
    </row>
    <row r="31" spans="1:22" ht="15.75">
      <c r="A31" s="1"/>
      <c r="B31" s="4"/>
      <c r="C31" s="1"/>
      <c r="D31" s="1"/>
      <c r="E31" s="1"/>
      <c r="F31" s="1"/>
      <c r="G31" s="1"/>
      <c r="H31" s="1"/>
      <c r="I31" s="1"/>
      <c r="J31" s="1"/>
      <c r="K31" s="1"/>
      <c r="L31" s="16"/>
      <c r="M31" s="16"/>
      <c r="N31" s="16"/>
      <c r="O31" s="5"/>
      <c r="P31" s="5"/>
      <c r="Q31" s="5"/>
      <c r="R31" s="17"/>
      <c r="S31" s="17"/>
      <c r="T31" s="5"/>
    </row>
    <row r="32" spans="1:22" ht="15.75">
      <c r="A32" s="1"/>
      <c r="B32" s="4"/>
      <c r="C32" s="1"/>
      <c r="D32" s="1"/>
      <c r="E32" s="1"/>
      <c r="F32" s="1"/>
      <c r="G32" s="1"/>
      <c r="H32" s="1"/>
      <c r="I32" s="1"/>
      <c r="J32" s="1"/>
      <c r="K32" s="1"/>
      <c r="L32" s="16"/>
      <c r="M32" s="16"/>
      <c r="N32" s="16"/>
      <c r="O32" s="5"/>
      <c r="P32" s="5"/>
      <c r="Q32" s="5"/>
      <c r="R32" s="17"/>
      <c r="S32" s="17"/>
      <c r="T32" s="5"/>
    </row>
    <row r="33" spans="1:20" ht="15.75">
      <c r="A33" s="1"/>
      <c r="B33" s="19" t="s">
        <v>44</v>
      </c>
      <c r="C33" s="1"/>
      <c r="D33" s="1"/>
      <c r="E33" s="1"/>
      <c r="F33" s="1"/>
      <c r="G33" s="1"/>
      <c r="H33" s="20">
        <f>SUM(H2:H32)</f>
        <v>1079.02</v>
      </c>
      <c r="I33" s="20"/>
      <c r="J33" s="20">
        <f>SUM(J2:J31)</f>
        <v>1551</v>
      </c>
      <c r="K33" s="20">
        <f>SUM(K2:K31)</f>
        <v>8029.3100000000013</v>
      </c>
      <c r="L33" s="21">
        <f>SUM(L2:L31)</f>
        <v>21710.598400000006</v>
      </c>
      <c r="M33" s="21"/>
      <c r="N33" s="21">
        <v>38007.760000000002</v>
      </c>
      <c r="O33" s="22"/>
      <c r="P33" s="22">
        <f>SUM(P2:P31)</f>
        <v>30187.89</v>
      </c>
      <c r="Q33" s="22">
        <f>SUM(Q2:Q31)</f>
        <v>38007.758240000003</v>
      </c>
      <c r="R33" s="23">
        <f>R30</f>
        <v>-7819.8682400000025</v>
      </c>
      <c r="S33" s="17"/>
      <c r="T33" s="5"/>
    </row>
    <row r="34" spans="1:20" ht="15.75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6"/>
      <c r="M34" s="16"/>
      <c r="N34" s="16"/>
      <c r="O34" s="5"/>
      <c r="P34" s="5"/>
      <c r="Q34" s="5"/>
      <c r="R34" s="17"/>
      <c r="S34" s="17"/>
      <c r="T34" s="5"/>
    </row>
    <row r="35" spans="1:20" ht="15.75">
      <c r="A35" s="1"/>
      <c r="B35" s="4"/>
      <c r="C35" s="1"/>
      <c r="D35" s="1"/>
      <c r="E35" s="1"/>
      <c r="F35" s="1"/>
      <c r="G35" s="1"/>
      <c r="H35" s="1"/>
      <c r="I35" s="1"/>
      <c r="J35" s="1"/>
      <c r="K35" s="1"/>
      <c r="L35" s="16"/>
      <c r="M35" s="16"/>
      <c r="N35" s="21"/>
      <c r="O35" s="5"/>
      <c r="P35" s="5"/>
      <c r="Q35" s="5"/>
      <c r="R35" s="5"/>
      <c r="S35" s="5"/>
      <c r="T35" s="5"/>
    </row>
  </sheetData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2017-10-18T08:28:51Z</cp:lastPrinted>
  <dcterms:created xsi:type="dcterms:W3CDTF">2017-10-10T10:59:20Z</dcterms:created>
  <dcterms:modified xsi:type="dcterms:W3CDTF">2018-03-02T05:13:35Z</dcterms:modified>
</cp:coreProperties>
</file>